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661"/>
  </bookViews>
  <sheets>
    <sheet name="Item1" sheetId="4" r:id="rId1"/>
    <sheet name="TOTAL" sheetId="5" r:id="rId2"/>
  </sheets>
  <definedNames>
    <definedName name="_xlnm.Print_Area" localSheetId="1">TOTAL!$A$1:$F$11</definedName>
  </definedNames>
  <calcPr calcId="145621"/>
</workbook>
</file>

<file path=xl/calcChain.xml><?xml version="1.0" encoding="utf-8"?>
<calcChain xmlns="http://schemas.openxmlformats.org/spreadsheetml/2006/main">
  <c r="B20" i="4" l="1"/>
  <c r="F20" i="4"/>
  <c r="D20" i="4"/>
  <c r="C10" i="5"/>
  <c r="D10" i="5"/>
  <c r="B10" i="5"/>
  <c r="C3" i="5"/>
  <c r="D3" i="5"/>
  <c r="B3" i="5"/>
  <c r="I17" i="4"/>
  <c r="H20" i="4"/>
  <c r="G20" i="4" s="1"/>
  <c r="B9" i="5" s="1"/>
  <c r="F3" i="4"/>
  <c r="E10" i="5" s="1"/>
  <c r="F10" i="5" l="1"/>
  <c r="F11" i="5" s="1"/>
  <c r="A20" i="4"/>
  <c r="C20" i="4" s="1"/>
  <c r="I16" i="4" s="1"/>
  <c r="I14" i="4" l="1"/>
  <c r="I15" i="4"/>
  <c r="I12" i="4"/>
  <c r="I13" i="4"/>
  <c r="I10" i="4"/>
  <c r="I11" i="4"/>
  <c r="I8" i="4"/>
  <c r="I9" i="4"/>
  <c r="I6" i="4"/>
  <c r="I7" i="4"/>
  <c r="I4" i="4"/>
  <c r="I5" i="4"/>
  <c r="I3" i="4"/>
  <c r="E20" i="4" l="1"/>
  <c r="E3" i="4" s="1"/>
  <c r="E3" i="5" s="1"/>
  <c r="F3" i="5" s="1"/>
  <c r="F4" i="5" s="1"/>
  <c r="H22" i="4" l="1"/>
  <c r="H23" i="4" s="1"/>
  <c r="G3" i="5"/>
</calcChain>
</file>

<file path=xl/sharedStrings.xml><?xml version="1.0" encoding="utf-8"?>
<sst xmlns="http://schemas.openxmlformats.org/spreadsheetml/2006/main" count="59" uniqueCount="53">
  <si>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</si>
  <si>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</si>
  <si>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</si>
  <si>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</si>
  <si>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</si>
  <si>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</si>
  <si>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</si>
  <si>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</si>
  <si>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</si>
  <si>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</si>
  <si>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</si>
  <si>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</si>
  <si>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</si>
  <si>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</si>
  <si>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</si>
  <si>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</si>
  <si>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</si>
  <si>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</si>
  <si>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</si>
  <si>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</si>
  <si>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</si>
  <si>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</si>
  <si>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</si>
  <si>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</si>
  <si>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</si>
  <si>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</si>
  <si>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</si>
  <si>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</si>
  <si>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</si>
  <si>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</si>
  <si>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</si>
  <si>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</si>
  <si>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</si>
  <si>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</si>
  <si>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</si>
  <si>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</si>
  <si>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</si>
  <si>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Imunização por meio de vacina Influenza Quadrivalente conforme especificações da Resolução nº 2.735, de 02 de outubro de 2019, da ANVISA</t>
  </si>
  <si>
    <t>dose</t>
  </si>
  <si>
    <t>CEMISE - CENTRO DE MEDICINA INTEGRADA DE SERGIPE EIRELI</t>
  </si>
  <si>
    <t>PROTEGER VACINAS CENTRO DE IMUNIZACAO EIRELI</t>
  </si>
  <si>
    <t>YMUNE ALERGO SERVICOS MEDICOS SOCIEDADE SIMPLES</t>
  </si>
  <si>
    <t>FINAMORE, COELHO E CIA LTDA</t>
  </si>
  <si>
    <t>SAUDE LIVRE CLINICA DE VACINACAO E IMUNIZACAO HUMANA LTDA</t>
  </si>
  <si>
    <t>RENATO ANTONIO CAMPOS FREIRE</t>
  </si>
  <si>
    <t>IMUNIZAR CLINICA DE VACINAS LTDA</t>
  </si>
  <si>
    <t>CLINICA REABILITAR EIRELI</t>
  </si>
  <si>
    <t>BIO MEDICAMENTOS LTDA</t>
  </si>
  <si>
    <t>CENTRO DE VACINAS DA BARRA DA TIJUCA LTDA</t>
  </si>
  <si>
    <t>CLINICA DE VACINAS E PEDIATRIA DE COLATINA LTDA</t>
  </si>
  <si>
    <t>VACINEMAIS CLINICA DE VACINACAO LTDA</t>
  </si>
  <si>
    <t>IMUNIZZARE CLINICA DE VACINAS LTDA</t>
  </si>
  <si>
    <t>SEIMI - SERVICO ESPECIALIZADO EM IMUNIZACAO E INFECTOLOGIA SOCIEDADE EMPRESARIA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</si>
</sst>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8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  <protection locked="0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0" fontId="16" fillId="11" borderId="7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D18" sqref="D1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52" t="s">
        <v>11</v>
      </c>
      <c r="B1" s="53"/>
      <c r="C1" s="53"/>
      <c r="D1" s="53"/>
      <c r="E1" s="53"/>
      <c r="F1" s="53"/>
      <c r="G1" s="53"/>
      <c r="H1" s="53"/>
      <c r="I1" s="54"/>
    </row>
    <row r="2" spans="1:9" ht="25.5" x14ac:dyDescent="0.2">
      <c r="A2" s="58" t="s">
        <v>0</v>
      </c>
      <c r="B2" s="18" t="s">
        <v>23</v>
      </c>
      <c r="C2" s="18" t="s">
        <v>1</v>
      </c>
      <c r="D2" s="18" t="s">
        <v>2</v>
      </c>
      <c r="E2" s="15" t="s">
        <v>31</v>
      </c>
      <c r="F2" s="15" t="s">
        <v>32</v>
      </c>
      <c r="G2" s="18" t="s">
        <v>3</v>
      </c>
      <c r="H2" s="16" t="s">
        <v>4</v>
      </c>
      <c r="I2" s="17" t="s">
        <v>9</v>
      </c>
    </row>
    <row r="3" spans="1:9" ht="12.75" customHeight="1" x14ac:dyDescent="0.2">
      <c r="A3" s="58"/>
      <c r="B3" s="62" t="s">
        <v>37</v>
      </c>
      <c r="C3" s="65" t="s">
        <v>38</v>
      </c>
      <c r="D3" s="68">
        <v>750</v>
      </c>
      <c r="E3" s="59">
        <f>IF(C20&lt;=25%,D20,MIN(E20:F20))</f>
        <v>64.010000000000005</v>
      </c>
      <c r="F3" s="59">
        <f>MIN(H3:H17)</f>
        <v>38.94</v>
      </c>
      <c r="G3" s="5" t="s">
        <v>39</v>
      </c>
      <c r="H3" s="14">
        <v>101.01</v>
      </c>
      <c r="I3" s="31" t="str">
        <f>IF(H3="","",(IF($C$20&lt;25%,"N/A",IF(H3&lt;=($D$20+$A$20),H3,"Descartado"))))</f>
        <v>Descartado</v>
      </c>
    </row>
    <row r="4" spans="1:9" x14ac:dyDescent="0.2">
      <c r="A4" s="58"/>
      <c r="B4" s="63"/>
      <c r="C4" s="66"/>
      <c r="D4" s="69"/>
      <c r="E4" s="60"/>
      <c r="F4" s="60"/>
      <c r="G4" s="5" t="s">
        <v>40</v>
      </c>
      <c r="H4" s="14">
        <v>59.17</v>
      </c>
      <c r="I4" s="31">
        <f t="shared" ref="I4:I17" si="0">IF(H4="","",(IF($C$20&lt;25%,"N/A",IF(H4&lt;=($D$20+$A$20),H4,"Descartado"))))</f>
        <v>59.17</v>
      </c>
    </row>
    <row r="5" spans="1:9" x14ac:dyDescent="0.2">
      <c r="A5" s="58"/>
      <c r="B5" s="63"/>
      <c r="C5" s="66"/>
      <c r="D5" s="69"/>
      <c r="E5" s="60"/>
      <c r="F5" s="60"/>
      <c r="G5" s="5" t="s">
        <v>41</v>
      </c>
      <c r="H5" s="14">
        <v>60.71</v>
      </c>
      <c r="I5" s="31">
        <f t="shared" si="0"/>
        <v>60.71</v>
      </c>
    </row>
    <row r="6" spans="1:9" x14ac:dyDescent="0.2">
      <c r="A6" s="58"/>
      <c r="B6" s="63"/>
      <c r="C6" s="66"/>
      <c r="D6" s="69"/>
      <c r="E6" s="60"/>
      <c r="F6" s="60"/>
      <c r="G6" s="5" t="s">
        <v>42</v>
      </c>
      <c r="H6" s="14">
        <v>85.28</v>
      </c>
      <c r="I6" s="31">
        <f t="shared" si="0"/>
        <v>85.28</v>
      </c>
    </row>
    <row r="7" spans="1:9" x14ac:dyDescent="0.2">
      <c r="A7" s="58"/>
      <c r="B7" s="63"/>
      <c r="C7" s="66"/>
      <c r="D7" s="69"/>
      <c r="E7" s="60"/>
      <c r="F7" s="60"/>
      <c r="G7" s="5" t="s">
        <v>43</v>
      </c>
      <c r="H7" s="14">
        <v>91.83</v>
      </c>
      <c r="I7" s="31" t="str">
        <f t="shared" si="0"/>
        <v>Descartado</v>
      </c>
    </row>
    <row r="8" spans="1:9" x14ac:dyDescent="0.2">
      <c r="A8" s="58"/>
      <c r="B8" s="63"/>
      <c r="C8" s="66"/>
      <c r="D8" s="69"/>
      <c r="E8" s="60"/>
      <c r="F8" s="60"/>
      <c r="G8" s="5" t="s">
        <v>44</v>
      </c>
      <c r="H8" s="14">
        <v>96.94</v>
      </c>
      <c r="I8" s="31" t="str">
        <f t="shared" si="0"/>
        <v>Descartado</v>
      </c>
    </row>
    <row r="9" spans="1:9" x14ac:dyDescent="0.2">
      <c r="A9" s="58"/>
      <c r="B9" s="63"/>
      <c r="C9" s="66"/>
      <c r="D9" s="69"/>
      <c r="E9" s="60"/>
      <c r="F9" s="60"/>
      <c r="G9" s="5" t="s">
        <v>46</v>
      </c>
      <c r="H9" s="14">
        <v>60.89</v>
      </c>
      <c r="I9" s="31">
        <f t="shared" si="0"/>
        <v>60.89</v>
      </c>
    </row>
    <row r="10" spans="1:9" x14ac:dyDescent="0.2">
      <c r="A10" s="58"/>
      <c r="B10" s="63"/>
      <c r="C10" s="66"/>
      <c r="D10" s="69"/>
      <c r="E10" s="60"/>
      <c r="F10" s="60"/>
      <c r="G10" s="5" t="s">
        <v>47</v>
      </c>
      <c r="H10" s="14">
        <v>38.94</v>
      </c>
      <c r="I10" s="31">
        <f t="shared" si="0"/>
        <v>38.94</v>
      </c>
    </row>
    <row r="11" spans="1:9" x14ac:dyDescent="0.2">
      <c r="A11" s="58"/>
      <c r="B11" s="63"/>
      <c r="C11" s="66"/>
      <c r="D11" s="69"/>
      <c r="E11" s="60"/>
      <c r="F11" s="60"/>
      <c r="G11" s="5" t="s">
        <v>48</v>
      </c>
      <c r="H11" s="14">
        <v>66.27</v>
      </c>
      <c r="I11" s="31">
        <f t="shared" si="0"/>
        <v>66.27</v>
      </c>
    </row>
    <row r="12" spans="1:9" x14ac:dyDescent="0.2">
      <c r="A12" s="58"/>
      <c r="B12" s="63"/>
      <c r="C12" s="66"/>
      <c r="D12" s="69"/>
      <c r="E12" s="60"/>
      <c r="F12" s="60"/>
      <c r="G12" s="5" t="s">
        <v>49</v>
      </c>
      <c r="H12" s="14">
        <v>77.06</v>
      </c>
      <c r="I12" s="31">
        <f t="shared" si="0"/>
        <v>77.06</v>
      </c>
    </row>
    <row r="13" spans="1:9" x14ac:dyDescent="0.2">
      <c r="A13" s="58"/>
      <c r="B13" s="63"/>
      <c r="C13" s="66"/>
      <c r="D13" s="69"/>
      <c r="E13" s="60"/>
      <c r="F13" s="60"/>
      <c r="G13" s="5" t="s">
        <v>50</v>
      </c>
      <c r="H13" s="14">
        <v>52.21</v>
      </c>
      <c r="I13" s="31">
        <f t="shared" si="0"/>
        <v>52.21</v>
      </c>
    </row>
    <row r="14" spans="1:9" x14ac:dyDescent="0.2">
      <c r="A14" s="58"/>
      <c r="B14" s="63"/>
      <c r="C14" s="66"/>
      <c r="D14" s="69"/>
      <c r="E14" s="60"/>
      <c r="F14" s="60"/>
      <c r="G14" s="5" t="s">
        <v>51</v>
      </c>
      <c r="H14" s="14">
        <v>60.04</v>
      </c>
      <c r="I14" s="31">
        <f t="shared" si="0"/>
        <v>60.04</v>
      </c>
    </row>
    <row r="15" spans="1:9" x14ac:dyDescent="0.2">
      <c r="A15" s="58"/>
      <c r="B15" s="63"/>
      <c r="C15" s="66"/>
      <c r="D15" s="69"/>
      <c r="E15" s="60"/>
      <c r="F15" s="60"/>
      <c r="G15" s="5" t="s">
        <v>45</v>
      </c>
      <c r="H15" s="14">
        <v>80</v>
      </c>
      <c r="I15" s="31">
        <f t="shared" si="0"/>
        <v>80</v>
      </c>
    </row>
    <row r="16" spans="1:9" x14ac:dyDescent="0.2">
      <c r="A16" s="58"/>
      <c r="B16" s="63"/>
      <c r="C16" s="66"/>
      <c r="D16" s="69"/>
      <c r="E16" s="60"/>
      <c r="F16" s="60"/>
      <c r="G16" s="5" t="s">
        <v>52</v>
      </c>
      <c r="H16" s="14">
        <v>63.5</v>
      </c>
      <c r="I16" s="31">
        <f t="shared" si="0"/>
        <v>63.5</v>
      </c>
    </row>
    <row r="17" spans="1:11" x14ac:dyDescent="0.2">
      <c r="A17" s="58"/>
      <c r="B17" s="64"/>
      <c r="C17" s="67"/>
      <c r="D17" s="70"/>
      <c r="E17" s="61"/>
      <c r="F17" s="61"/>
      <c r="G17" s="5"/>
      <c r="H17" s="14"/>
      <c r="I17" s="31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34</v>
      </c>
      <c r="B19" s="17" t="s">
        <v>35</v>
      </c>
      <c r="C19" s="16" t="s">
        <v>5</v>
      </c>
      <c r="D19" s="19" t="s">
        <v>6</v>
      </c>
      <c r="E19" s="20" t="s">
        <v>10</v>
      </c>
      <c r="F19" s="19" t="s">
        <v>7</v>
      </c>
      <c r="G19" s="56" t="s">
        <v>33</v>
      </c>
      <c r="H19" s="57"/>
      <c r="I19" s="32"/>
    </row>
    <row r="20" spans="1:11" x14ac:dyDescent="0.2">
      <c r="A20" s="21">
        <f>IF(B20&lt;2,"N/A",(STDEV(H3:H17)))</f>
        <v>18.095282625499536</v>
      </c>
      <c r="B20" s="21">
        <f>COUNT(H3:H17)</f>
        <v>14</v>
      </c>
      <c r="C20" s="22">
        <f>IF(B20&lt;2,"N/A",(A20/D20))</f>
        <v>0.25489903684321086</v>
      </c>
      <c r="D20" s="23">
        <f>ROUND(AVERAGE(H3:H17),2)</f>
        <v>70.989999999999995</v>
      </c>
      <c r="E20" s="24">
        <f>IFERROR(ROUND(IF(B20&lt;2,"N/A",(IF(C20&lt;=25%,"N/A",AVERAGE(I3:I17)))),2),"N/A")</f>
        <v>64.010000000000005</v>
      </c>
      <c r="F20" s="24">
        <f>ROUND(MEDIAN(H3:H17),2)</f>
        <v>64.89</v>
      </c>
      <c r="G20" s="25" t="str">
        <f>INDEX(G3:G17,MATCH(H20,H3:H17,0))</f>
        <v>BIO MEDICAMENTOS LTDA</v>
      </c>
      <c r="H20" s="26">
        <f>MIN(H3:H17)</f>
        <v>38.94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55"/>
      <c r="E22" s="55"/>
      <c r="F22" s="36"/>
      <c r="G22" s="27" t="s">
        <v>36</v>
      </c>
      <c r="H22" s="28">
        <f>IF(C20&lt;=25%,D20,MIN(E20:F20))</f>
        <v>64.010000000000005</v>
      </c>
    </row>
    <row r="23" spans="1:11" x14ac:dyDescent="0.2">
      <c r="B23" s="33"/>
      <c r="C23" s="33"/>
      <c r="D23" s="55"/>
      <c r="E23" s="55"/>
      <c r="F23" s="37"/>
      <c r="G23" s="29" t="s">
        <v>8</v>
      </c>
      <c r="H23" s="30">
        <f>ROUND(H22,2)*D3</f>
        <v>48007.500000000007</v>
      </c>
    </row>
    <row r="24" spans="1:11" x14ac:dyDescent="0.2">
      <c r="B24" s="38"/>
      <c r="C24" s="38"/>
      <c r="D24" s="32"/>
      <c r="E24" s="32"/>
    </row>
    <row r="26" spans="1:11" x14ac:dyDescent="0.2">
      <c r="A26" s="46" t="s">
        <v>24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 x14ac:dyDescent="0.2">
      <c r="A27" s="46" t="s">
        <v>25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 x14ac:dyDescent="0.2">
      <c r="A28" s="46" t="s">
        <v>26</v>
      </c>
      <c r="B28" s="47"/>
      <c r="C28" s="47"/>
      <c r="D28" s="47"/>
      <c r="E28" s="47"/>
      <c r="F28" s="47"/>
      <c r="G28" s="47"/>
      <c r="H28" s="47"/>
      <c r="I28" s="48"/>
    </row>
    <row r="29" spans="1:11" x14ac:dyDescent="0.2">
      <c r="A29" s="46" t="s">
        <v>27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 x14ac:dyDescent="0.2">
      <c r="A30" s="46" t="s">
        <v>28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 x14ac:dyDescent="0.2">
      <c r="A31" s="46" t="s">
        <v>29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 x14ac:dyDescent="0.2">
      <c r="A32" s="49" t="s">
        <v>30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D22:E22"/>
    <mergeCell ref="D23:E23"/>
    <mergeCell ref="G19:H19"/>
    <mergeCell ref="A26:I26"/>
    <mergeCell ref="A2:A17"/>
    <mergeCell ref="E3:E17"/>
    <mergeCell ref="F3:F17"/>
    <mergeCell ref="B3:B17"/>
    <mergeCell ref="C3:C17"/>
    <mergeCell ref="D3:D17"/>
    <mergeCell ref="A31:I31"/>
    <mergeCell ref="A32:I32"/>
    <mergeCell ref="A27:I27"/>
    <mergeCell ref="A28:I28"/>
    <mergeCell ref="A29:I29"/>
    <mergeCell ref="A30:I30"/>
  </mergeCells>
  <pageMargins left="0.511811024" right="0.511811024" top="0.78740157499999996" bottom="0.78740157499999996" header="0.31496062000000002" footer="0.31496062000000002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Normal="100" zoomScaleSheetLayoutView="100" workbookViewId="0">
      <selection activeCell="H10" sqref="H10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 x14ac:dyDescent="0.25">
      <c r="A1" s="71" t="s">
        <v>13</v>
      </c>
      <c r="B1" s="71"/>
      <c r="C1" s="71"/>
      <c r="D1" s="71"/>
      <c r="E1" s="71"/>
      <c r="F1" s="71"/>
    </row>
    <row r="2" spans="1:7" ht="25.5" x14ac:dyDescent="0.2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12</v>
      </c>
      <c r="F2" s="41" t="s">
        <v>18</v>
      </c>
    </row>
    <row r="3" spans="1:7" ht="25.5" x14ac:dyDescent="0.2">
      <c r="A3" s="42">
        <v>1</v>
      </c>
      <c r="B3" s="43" t="str">
        <f>Item1!B3</f>
        <v>Imunização por meio de vacina Influenza Quadrivalente conforme especificações da Resolução nº 2.735, de 02 de outubro de 2019, da ANVISA</v>
      </c>
      <c r="C3" s="42" t="str">
        <f>Item1!C3</f>
        <v>dose</v>
      </c>
      <c r="D3" s="42">
        <f>Item1!D3</f>
        <v>750</v>
      </c>
      <c r="E3" s="44">
        <f>Item1!E3</f>
        <v>64.010000000000005</v>
      </c>
      <c r="F3" s="44">
        <f>(ROUND(E3,2)*D3)</f>
        <v>48007.500000000007</v>
      </c>
      <c r="G3" s="3" t="str">
        <f>IF(F3&gt;80000,"necessária a subdivisão deste item em cotas!","")</f>
        <v/>
      </c>
    </row>
    <row r="4" spans="1:7" ht="15.75" customHeight="1" x14ac:dyDescent="0.25">
      <c r="A4" s="39"/>
      <c r="B4" s="39"/>
      <c r="C4" s="75" t="s">
        <v>19</v>
      </c>
      <c r="D4" s="76"/>
      <c r="E4" s="77"/>
      <c r="F4" s="40">
        <f>SUM(F3:F3)</f>
        <v>48007.500000000007</v>
      </c>
    </row>
    <row r="7" spans="1:7" ht="15.75" x14ac:dyDescent="0.25">
      <c r="A7" s="71" t="s">
        <v>20</v>
      </c>
      <c r="B7" s="71"/>
      <c r="C7" s="71"/>
      <c r="D7" s="71"/>
      <c r="E7" s="71"/>
      <c r="F7" s="71"/>
    </row>
    <row r="8" spans="1:7" ht="25.5" x14ac:dyDescent="0.2">
      <c r="A8" s="41" t="s">
        <v>14</v>
      </c>
      <c r="B8" s="41" t="s">
        <v>15</v>
      </c>
      <c r="C8" s="41" t="s">
        <v>16</v>
      </c>
      <c r="D8" s="41" t="s">
        <v>17</v>
      </c>
      <c r="E8" s="41" t="s">
        <v>12</v>
      </c>
      <c r="F8" s="41" t="s">
        <v>18</v>
      </c>
    </row>
    <row r="9" spans="1:7" ht="17.25" x14ac:dyDescent="0.2">
      <c r="A9" s="45" t="s">
        <v>21</v>
      </c>
      <c r="B9" s="72" t="str">
        <f>Item1!G20</f>
        <v>BIO MEDICAMENTOS LTDA</v>
      </c>
      <c r="C9" s="73"/>
      <c r="D9" s="73"/>
      <c r="E9" s="73"/>
      <c r="F9" s="74"/>
    </row>
    <row r="10" spans="1:7" ht="25.5" x14ac:dyDescent="0.2">
      <c r="A10" s="42">
        <v>1</v>
      </c>
      <c r="B10" s="43" t="str">
        <f>Item1!B3</f>
        <v>Imunização por meio de vacina Influenza Quadrivalente conforme especificações da Resolução nº 2.735, de 02 de outubro de 2019, da ANVISA</v>
      </c>
      <c r="C10" s="42" t="str">
        <f>Item1!C3</f>
        <v>dose</v>
      </c>
      <c r="D10" s="42">
        <f>Item1!D3</f>
        <v>750</v>
      </c>
      <c r="E10" s="44">
        <f>Item1!F3</f>
        <v>38.94</v>
      </c>
      <c r="F10" s="44">
        <f>(ROUND(E10,2)*D10)</f>
        <v>29205</v>
      </c>
    </row>
    <row r="11" spans="1:7" ht="30" customHeight="1" x14ac:dyDescent="0.25">
      <c r="A11" s="39"/>
      <c r="B11" s="39"/>
      <c r="C11" s="75" t="s">
        <v>22</v>
      </c>
      <c r="D11" s="76"/>
      <c r="E11" s="77"/>
      <c r="F11" s="40">
        <f>SUM(F10:F10)</f>
        <v>29205</v>
      </c>
    </row>
  </sheetData>
  <mergeCells count="5">
    <mergeCell ref="A1:F1"/>
    <mergeCell ref="A7:F7"/>
    <mergeCell ref="B9:F9"/>
    <mergeCell ref="C4:E4"/>
    <mergeCell ref="C11:E11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Item1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AlcGntara Santos</cp:lastModifiedBy>
  <cp:lastPrinted>2019-03-26T20:50:54Z</cp:lastPrinted>
  <dcterms:created xsi:type="dcterms:W3CDTF">2019-01-16T20:04:04Z</dcterms:created>
  <dcterms:modified xsi:type="dcterms:W3CDTF">2020-03-03T18:59:56Z</dcterms:modified>
</cp:coreProperties>
</file>